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enred-my.sharepoint.com/personal/angelique_andrieux_edenred_com/Documents/Pièces jointes/PARTENAIRES/TEMPEOS/2025/"/>
    </mc:Choice>
  </mc:AlternateContent>
  <xr:revisionPtr revIDLastSave="0" documentId="8_{F27DDA82-2589-4E69-A038-3665C6E3878B}" xr6:coauthVersionLast="47" xr6:coauthVersionMax="47" xr10:uidLastSave="{00000000-0000-0000-0000-000000000000}"/>
  <bookViews>
    <workbookView xWindow="-98" yWindow="-98" windowWidth="25996" windowHeight="10276" tabRatio="498" xr2:uid="{825003CD-C6AE-46BC-A5B1-0B5D304E986D}"/>
  </bookViews>
  <sheets>
    <sheet name="Simulateur de Budget" sheetId="1" r:id="rId1"/>
    <sheet name="Ticket Restaurant vs Salaire" sheetId="4" r:id="rId2"/>
  </sheets>
  <definedNames>
    <definedName name="_xlnm.Print_Area" localSheetId="1">'Ticket Restaurant vs Salaire'!$A$1:$K$47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1" l="1"/>
  <c r="E26" i="1"/>
  <c r="E25" i="1"/>
  <c r="C26" i="1"/>
  <c r="C25" i="1"/>
  <c r="H19" i="4" l="1"/>
  <c r="H21" i="4" s="1"/>
  <c r="F19" i="4" l="1"/>
  <c r="F21" i="4" s="1"/>
  <c r="H32" i="4"/>
  <c r="F32" i="4" s="1"/>
  <c r="H23" i="4"/>
  <c r="H45" i="4" s="1" a="1"/>
  <c r="H45" i="4" s="1"/>
  <c r="F23" i="4" l="1"/>
  <c r="F45" i="4" s="1" a="1"/>
  <c r="F45" i="4" s="1"/>
  <c r="J45" i="4" s="1"/>
  <c r="H34" i="4"/>
  <c r="H36" i="4" s="1"/>
  <c r="J21" i="4"/>
  <c r="F34" i="4"/>
  <c r="F36" i="4" s="1"/>
  <c r="J34" i="4" l="1"/>
  <c r="E24" i="1" l="1"/>
  <c r="C24" i="1" l="1"/>
  <c r="C27" i="1" l="1"/>
  <c r="C30" i="1" s="1"/>
  <c r="E27" i="1"/>
  <c r="E30" i="1" s="1"/>
  <c r="F27" i="1" l="1"/>
  <c r="E28" i="1"/>
  <c r="E31" i="1"/>
  <c r="C28" i="1"/>
  <c r="G18" i="1"/>
  <c r="C3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<sst xmlns="http://schemas.openxmlformats.org/spreadsheetml/2006/main" count="41" uniqueCount="37">
  <si>
    <t>Participation employeur (valeur comprise entre 50% et 60%)</t>
  </si>
  <si>
    <t>Valeur faciale choisie</t>
  </si>
  <si>
    <t xml:space="preserve">Frais de gestion </t>
  </si>
  <si>
    <t>Coût de fabrication des cartes</t>
  </si>
  <si>
    <t>Lieu de livraison</t>
  </si>
  <si>
    <t>Sur le site de l'entreprise</t>
  </si>
  <si>
    <t xml:space="preserve">Frais de livraison </t>
  </si>
  <si>
    <t>Chez le bénéficiaire</t>
  </si>
  <si>
    <t>TOTAL des frais annuel</t>
  </si>
  <si>
    <t>TOTAL des frais mensuel</t>
  </si>
  <si>
    <t>TARIF PUBLIC</t>
  </si>
  <si>
    <t>Coût réel pour l'entreprise par an</t>
  </si>
  <si>
    <t>Coût réel pour l'entreprise par mois</t>
  </si>
  <si>
    <t>Augmentation 
de salaire</t>
  </si>
  <si>
    <t>Solution Ticket Restaurant</t>
  </si>
  <si>
    <t>Montant annuel versé par l’entreprise</t>
  </si>
  <si>
    <r>
      <t xml:space="preserve">Charges salariales sur </t>
    </r>
    <r>
      <rPr>
        <b/>
        <sz val="11"/>
        <color theme="1"/>
        <rFont val="Calibri"/>
        <family val="2"/>
      </rPr>
      <t>une base de 25%</t>
    </r>
  </si>
  <si>
    <t>Montant Net Annuel perçu par le collaborateur</t>
  </si>
  <si>
    <t>Augmentation de salaire</t>
  </si>
  <si>
    <t>Montant annuel versé par l’entreprise par salarié</t>
  </si>
  <si>
    <r>
      <t xml:space="preserve">Charges patronales sur </t>
    </r>
    <r>
      <rPr>
        <b/>
        <sz val="11"/>
        <color theme="1"/>
        <rFont val="Calibri"/>
        <family val="2"/>
      </rPr>
      <t>une base de 50%</t>
    </r>
  </si>
  <si>
    <t>Coût réel annuel par salarié</t>
  </si>
  <si>
    <t>Nombre de collaborateurs concernés</t>
  </si>
  <si>
    <t>Nombre de jour travaillé</t>
  </si>
  <si>
    <t xml:space="preserve">Montant annuel de chargement </t>
  </si>
  <si>
    <t xml:space="preserve">ÉCONOMIES POUR VOTRE ENTREPRISE vs AUGMENTATION DE SALAIRE </t>
  </si>
  <si>
    <t>Economie pour l'entreprise par salarié*</t>
  </si>
  <si>
    <t>* hors frais de gestion</t>
  </si>
  <si>
    <t>ÉCONOMIES POUR VOTRE COLLABORATEUR vs AUGMENTATION DE SALAIRE (vision annuelle)</t>
  </si>
  <si>
    <t>Pouvoir d'achat supplémentaire pour le salarié</t>
  </si>
  <si>
    <t>ÉCONOMIES POUR VOTRE ENTREPRISE vs AUGMENTATION DE SALAIRE pour l'ensemble des salariés</t>
  </si>
  <si>
    <t>Economie pour l'entreprise</t>
  </si>
  <si>
    <r>
      <t xml:space="preserve">Coût réel annuel </t>
    </r>
    <r>
      <rPr>
        <sz val="9"/>
        <color theme="1"/>
        <rFont val="Calibri"/>
        <family val="2"/>
      </rPr>
      <t>(ensemble des employés)</t>
    </r>
  </si>
  <si>
    <r>
      <t xml:space="preserve">VOS DONNÉES CLIENT </t>
    </r>
    <r>
      <rPr>
        <b/>
        <sz val="16"/>
        <color rgb="FF006CFA"/>
        <rFont val="Calibri"/>
        <family val="2"/>
        <scheme val="minor"/>
      </rPr>
      <t>( Modifier la ligne 18 les 4 premières cases)</t>
    </r>
  </si>
  <si>
    <t>TEMPEOS</t>
  </si>
  <si>
    <t>Valeur faciale maximum pour bénéficier de l'exonération à partir du 1er janvier 2025</t>
  </si>
  <si>
    <t>Plafond d'exonération à partir du 1er janvier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</si>
</sst>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CCFF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92D050"/>
      <name val="Calibri"/>
      <family val="2"/>
      <scheme val="minor"/>
    </font>
    <font>
      <b/>
      <sz val="24"/>
      <color rgb="FF006CFA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927D"/>
      <name val="Calibri"/>
      <family val="2"/>
      <scheme val="minor"/>
    </font>
    <font>
      <b/>
      <sz val="12"/>
      <color rgb="FF4A30B5"/>
      <name val="Calibri"/>
      <family val="2"/>
      <scheme val="minor"/>
    </font>
    <font>
      <b/>
      <sz val="11"/>
      <color rgb="FF4A30B5"/>
      <name val="Calibri"/>
      <family val="2"/>
      <scheme val="minor"/>
    </font>
    <font>
      <sz val="18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rgb="FF05E4C5"/>
      <name val="Calibri"/>
      <family val="2"/>
      <scheme val="minor"/>
    </font>
    <font>
      <b/>
      <sz val="11"/>
      <color rgb="FF05E4C5"/>
      <name val="Calibri"/>
      <family val="2"/>
      <scheme val="minor"/>
    </font>
    <font>
      <sz val="9"/>
      <color theme="1"/>
      <name val="Calibri"/>
      <family val="2"/>
    </font>
    <font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0D8AFF"/>
      <name val="Calibri"/>
      <family val="2"/>
      <scheme val="minor"/>
    </font>
    <font>
      <b/>
      <sz val="16"/>
      <color rgb="FF006CFA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6CFA"/>
        <bgColor indexed="64"/>
      </patternFill>
    </fill>
    <fill>
      <patternFill patternType="solid">
        <fgColor rgb="FFE5F0FE"/>
        <bgColor indexed="64"/>
      </patternFill>
    </fill>
    <fill>
      <patternFill patternType="solid">
        <fgColor rgb="FF4A30B5"/>
        <bgColor indexed="64"/>
      </patternFill>
    </fill>
    <fill>
      <patternFill patternType="solid">
        <fgColor rgb="FF05E4C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rgb="FF00CCFF"/>
      </left>
      <right style="thin">
        <color rgb="FF00CCFF"/>
      </right>
      <top style="thin">
        <color rgb="FF00CCFF"/>
      </top>
      <bottom style="thin">
        <color rgb="FF00CCFF"/>
      </bottom>
      <diagonal/>
    </border>
    <border>
      <left/>
      <right/>
      <top/>
      <bottom style="medium">
        <color rgb="FF006CFA"/>
      </bottom>
      <diagonal/>
    </border>
    <border>
      <left/>
      <right/>
      <top/>
      <bottom style="thin">
        <color rgb="FF006CFA"/>
      </bottom>
      <diagonal/>
    </border>
    <border>
      <left style="thin">
        <color rgb="FF006CFA"/>
      </left>
      <right style="thin">
        <color rgb="FF006CFA"/>
      </right>
      <top style="thin">
        <color rgb="FF006CFA"/>
      </top>
      <bottom style="thin">
        <color rgb="FF006CFA"/>
      </bottom>
      <diagonal/>
    </border>
    <border>
      <left style="thin">
        <color rgb="FF006CFA"/>
      </left>
      <right/>
      <top style="thin">
        <color rgb="FF006CFA"/>
      </top>
      <bottom style="thin">
        <color rgb="FF006CFA"/>
      </bottom>
      <diagonal/>
    </border>
    <border>
      <left/>
      <right style="thin">
        <color rgb="FF006CFA"/>
      </right>
      <top style="thin">
        <color rgb="FF006CFA"/>
      </top>
      <bottom style="thin">
        <color rgb="FF006CFA"/>
      </bottom>
      <diagonal/>
    </border>
    <border>
      <left/>
      <right/>
      <top/>
      <bottom style="medium">
        <color rgb="FF4A30B5"/>
      </bottom>
      <diagonal/>
    </border>
    <border>
      <left/>
      <right/>
      <top/>
      <bottom style="thin">
        <color rgb="FF4A30B5"/>
      </bottom>
      <diagonal/>
    </border>
    <border>
      <left style="thin">
        <color rgb="FF4A30B5"/>
      </left>
      <right style="thin">
        <color rgb="FF4A30B5"/>
      </right>
      <top style="thin">
        <color rgb="FF4A30B5"/>
      </top>
      <bottom style="thin">
        <color rgb="FF4A30B5"/>
      </bottom>
      <diagonal/>
    </border>
    <border>
      <left/>
      <right/>
      <top/>
      <bottom style="medium">
        <color rgb="FF05E4C5"/>
      </bottom>
      <diagonal/>
    </border>
    <border>
      <left style="thin">
        <color rgb="FF05E4C5"/>
      </left>
      <right style="thin">
        <color rgb="FF05E4C5"/>
      </right>
      <top style="thin">
        <color rgb="FF05E4C5"/>
      </top>
      <bottom style="thin">
        <color rgb="FF05E4C5"/>
      </bottom>
      <diagonal/>
    </border>
    <border>
      <left/>
      <right/>
      <top style="thin">
        <color rgb="FF006CFA"/>
      </top>
      <bottom style="thin">
        <color rgb="FF006CFA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6" fillId="0" borderId="0" xfId="0" applyFont="1"/>
    <xf numFmtId="0" fontId="9" fillId="0" borderId="0" xfId="0" applyFont="1"/>
    <xf numFmtId="164" fontId="11" fillId="0" borderId="0" xfId="0" applyNumberFormat="1" applyFont="1" applyAlignment="1">
      <alignment vertical="center"/>
    </xf>
    <xf numFmtId="0" fontId="12" fillId="0" borderId="0" xfId="0" applyFont="1"/>
    <xf numFmtId="0" fontId="0" fillId="0" borderId="7" xfId="0" applyBorder="1"/>
    <xf numFmtId="0" fontId="2" fillId="4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8" xfId="0" applyBorder="1" applyAlignment="1">
      <alignment vertical="center"/>
    </xf>
    <xf numFmtId="164" fontId="0" fillId="0" borderId="9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3" fillId="0" borderId="9" xfId="1" applyNumberFormat="1" applyFont="1" applyFill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0" fillId="0" borderId="10" xfId="0" applyBorder="1"/>
    <xf numFmtId="0" fontId="2" fillId="5" borderId="0" xfId="0" applyFont="1" applyFill="1" applyAlignment="1">
      <alignment horizontal="center" vertical="center" wrapText="1"/>
    </xf>
    <xf numFmtId="0" fontId="0" fillId="0" borderId="10" xfId="0" applyBorder="1" applyAlignment="1">
      <alignment vertical="center"/>
    </xf>
    <xf numFmtId="164" fontId="0" fillId="0" borderId="11" xfId="1" applyNumberFormat="1" applyFont="1" applyFill="1" applyBorder="1" applyAlignment="1">
      <alignment horizontal="center" vertical="center"/>
    </xf>
    <xf numFmtId="164" fontId="17" fillId="0" borderId="11" xfId="1" applyNumberFormat="1" applyFont="1" applyFill="1" applyBorder="1" applyAlignment="1">
      <alignment horizontal="center" vertical="center"/>
    </xf>
    <xf numFmtId="9" fontId="0" fillId="0" borderId="0" xfId="0" applyNumberFormat="1"/>
    <xf numFmtId="0" fontId="10" fillId="0" borderId="0" xfId="0" applyFont="1"/>
    <xf numFmtId="0" fontId="19" fillId="0" borderId="2" xfId="0" applyFont="1" applyBorder="1"/>
    <xf numFmtId="0" fontId="19" fillId="0" borderId="0" xfId="0" applyFont="1"/>
    <xf numFmtId="0" fontId="21" fillId="0" borderId="2" xfId="0" applyFont="1" applyBorder="1"/>
    <xf numFmtId="0" fontId="21" fillId="0" borderId="0" xfId="0" applyFont="1"/>
    <xf numFmtId="164" fontId="22" fillId="0" borderId="0" xfId="0" applyNumberFormat="1" applyFont="1" applyAlignment="1">
      <alignment horizontal="right" vertical="center"/>
    </xf>
    <xf numFmtId="0" fontId="23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1" fontId="24" fillId="3" borderId="4" xfId="1" applyNumberFormat="1" applyFont="1" applyFill="1" applyBorder="1" applyAlignment="1">
      <alignment horizontal="center" vertical="center"/>
    </xf>
    <xf numFmtId="1" fontId="24" fillId="3" borderId="4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/>
    </xf>
    <xf numFmtId="164" fontId="19" fillId="0" borderId="4" xfId="0" applyNumberFormat="1" applyFont="1" applyBorder="1" applyAlignment="1">
      <alignment horizontal="right" vertical="center"/>
    </xf>
    <xf numFmtId="164" fontId="21" fillId="0" borderId="4" xfId="0" applyNumberFormat="1" applyFont="1" applyBorder="1" applyAlignment="1">
      <alignment horizontal="right" vertical="center"/>
    </xf>
    <xf numFmtId="0" fontId="19" fillId="0" borderId="0" xfId="0" applyFont="1" applyAlignment="1">
      <alignment horizontal="right"/>
    </xf>
    <xf numFmtId="0" fontId="23" fillId="6" borderId="0" xfId="0" applyFont="1" applyFill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1" fontId="24" fillId="3" borderId="5" xfId="1" applyNumberFormat="1" applyFont="1" applyFill="1" applyBorder="1" applyAlignment="1">
      <alignment horizontal="center" vertical="center"/>
    </xf>
    <xf numFmtId="1" fontId="24" fillId="3" borderId="6" xfId="1" applyNumberFormat="1" applyFont="1" applyFill="1" applyBorder="1" applyAlignment="1">
      <alignment horizontal="center" vertical="center"/>
    </xf>
    <xf numFmtId="164" fontId="21" fillId="0" borderId="5" xfId="0" applyNumberFormat="1" applyFont="1" applyBorder="1" applyAlignment="1">
      <alignment horizontal="center" vertical="center"/>
    </xf>
    <xf numFmtId="164" fontId="21" fillId="0" borderId="12" xfId="0" applyNumberFormat="1" applyFont="1" applyBorder="1" applyAlignment="1">
      <alignment horizontal="center" vertical="center"/>
    </xf>
    <xf numFmtId="164" fontId="21" fillId="0" borderId="6" xfId="0" applyNumberFormat="1" applyFont="1" applyBorder="1" applyAlignment="1">
      <alignment horizontal="center" vertical="center"/>
    </xf>
    <xf numFmtId="9" fontId="24" fillId="3" borderId="5" xfId="1" applyFont="1" applyFill="1" applyBorder="1" applyAlignment="1">
      <alignment horizontal="center" vertical="center"/>
    </xf>
    <xf numFmtId="9" fontId="24" fillId="3" borderId="6" xfId="1" applyFont="1" applyFill="1" applyBorder="1" applyAlignment="1">
      <alignment horizontal="center" vertic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10.png@01DAF7B2.6ED8EB0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300180</xdr:colOff>
      <xdr:row>24</xdr:row>
      <xdr:rowOff>186350</xdr:rowOff>
    </xdr:from>
    <xdr:to>
      <xdr:col>6</xdr:col>
      <xdr:colOff>92363</xdr:colOff>
      <xdr:row>28</xdr:row>
      <xdr:rowOff>74090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E13633A3-A39C-4442-ADBB-1B790D06A164}"/>
            </a:ext>
          </a:extLst>
        </xdr:cNvPr>
        <xdr:cNvSpPr/>
      </xdr:nvSpPr>
      <xdr:spPr>
        <a:xfrm>
          <a:off x="6957758" y="6050178"/>
          <a:ext cx="1131636" cy="1078365"/>
        </a:xfrm>
        <a:prstGeom prst="ellipse">
          <a:avLst/>
        </a:prstGeom>
        <a:solidFill>
          <a:srgbClr val="721CFF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1400356</xdr:colOff>
      <xdr:row>11</xdr:row>
      <xdr:rowOff>171621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B6D7630-E541-45A4-8E2A-D322ED77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9398000" cy="2197271"/>
        </a:xfrm>
        <a:prstGeom prst="rect">
          <a:avLst/>
        </a:prstGeom>
      </xdr:spPr>
    </xdr:pic>
    <xdr:clientData/>
  </xdr:twoCellAnchor>
  <xdr:oneCellAnchor>
    <xdr:from>
      <xdr:col>4</xdr:col>
      <xdr:colOff>1238321</xdr:colOff>
      <xdr:row>22</xdr:row>
      <xdr:rowOff>9671</xdr:rowOff>
    </xdr:from>
    <xdr:ext cx="1974272" cy="530658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8DC6F80-4039-4EFE-860D-2DB00A96DFBD}"/>
            </a:ext>
          </a:extLst>
        </xdr:cNvPr>
        <xdr:cNvSpPr txBox="1"/>
      </xdr:nvSpPr>
      <xdr:spPr>
        <a:xfrm>
          <a:off x="6644892" y="5343671"/>
          <a:ext cx="1974272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400" b="1">
              <a:solidFill>
                <a:srgbClr val="7030A0"/>
              </a:solidFill>
            </a:rPr>
            <a:t>Economie annuelle avec les tarifs</a:t>
          </a:r>
          <a:r>
            <a:rPr lang="fr-FR" sz="1400" b="1" baseline="0">
              <a:solidFill>
                <a:srgbClr val="7030A0"/>
              </a:solidFill>
            </a:rPr>
            <a:t> TEMPEOS</a:t>
          </a:r>
          <a:endParaRPr lang="fr-FR" sz="1400" b="1">
            <a:solidFill>
              <a:srgbClr val="7030A0"/>
            </a:solidFill>
          </a:endParaRPr>
        </a:p>
      </xdr:txBody>
    </xdr:sp>
    <xdr:clientData/>
  </xdr:oneCellAnchor>
  <xdr:twoCellAnchor>
    <xdr:from>
      <xdr:col>0</xdr:col>
      <xdr:colOff>119056</xdr:colOff>
      <xdr:row>36</xdr:row>
      <xdr:rowOff>119063</xdr:rowOff>
    </xdr:from>
    <xdr:to>
      <xdr:col>4</xdr:col>
      <xdr:colOff>1052220</xdr:colOff>
      <xdr:row>45</xdr:row>
      <xdr:rowOff>42422</xdr:rowOff>
    </xdr:to>
    <xdr:pic>
      <xdr:nvPicPr>
        <xdr:cNvPr id="2" name="Image 8">
          <a:extLst>
            <a:ext uri="{FF2B5EF4-FFF2-40B4-BE49-F238E27FC236}">
              <a16:creationId xmlns:a16="http://schemas.microsoft.com/office/drawing/2014/main" id="{8DE2C351-F1CB-4380-B538-586190B36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56" y="9147969"/>
          <a:ext cx="6489414" cy="1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1408339</xdr:colOff>
      <xdr:row>22</xdr:row>
      <xdr:rowOff>170088</xdr:rowOff>
    </xdr:from>
    <xdr:to>
      <xdr:col>7</xdr:col>
      <xdr:colOff>850581</xdr:colOff>
      <xdr:row>28</xdr:row>
      <xdr:rowOff>214767</xdr:rowOff>
    </xdr:to>
    <xdr:pic>
      <xdr:nvPicPr>
        <xdr:cNvPr id="4" name="Image 3" descr="Ouvrir une Franchise Tempeos - CE externalisé pour les PME">
          <a:extLst>
            <a:ext uri="{FF2B5EF4-FFF2-40B4-BE49-F238E27FC236}">
              <a16:creationId xmlns:a16="http://schemas.microsoft.com/office/drawing/2014/main" id="{128C577C-BD4E-8A21-8E4F-A0013F773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6232" y="5483678"/>
          <a:ext cx="178267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1455964</xdr:colOff>
      <xdr:row>29</xdr:row>
      <xdr:rowOff>115662</xdr:rowOff>
    </xdr:from>
    <xdr:to>
      <xdr:col>7</xdr:col>
      <xdr:colOff>915536</xdr:colOff>
      <xdr:row>30</xdr:row>
      <xdr:rowOff>178373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3A86E4B-1B87-E9E6-06F1-56294E2C2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3857" y="7477126"/>
          <a:ext cx="1800000" cy="46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144689</xdr:colOff>
      <xdr:row>18</xdr:row>
      <xdr:rowOff>19049</xdr:rowOff>
    </xdr:from>
    <xdr:to>
      <xdr:col>10</xdr:col>
      <xdr:colOff>463809</xdr:colOff>
      <xdr:row>22</xdr:row>
      <xdr:rowOff>311604</xdr:rowOff>
    </xdr:to>
    <xdr:sp macro="" textlink="">
      <xdr:nvSpPr>
        <xdr:cNvPr id="2" name="Ellipse 1">
          <a:extLst>
            <a:ext uri="{FF2B5EF4-FFF2-40B4-BE49-F238E27FC236}">
              <a16:creationId xmlns:a16="http://schemas.microsoft.com/office/drawing/2014/main" id="{874A4C7B-CA33-4C0F-8777-8453A6CA1184}"/>
            </a:ext>
          </a:extLst>
        </xdr:cNvPr>
        <xdr:cNvSpPr/>
      </xdr:nvSpPr>
      <xdr:spPr>
        <a:xfrm>
          <a:off x="7345589" y="3333749"/>
          <a:ext cx="1119220" cy="902155"/>
        </a:xfrm>
        <a:prstGeom prst="ellipse">
          <a:avLst/>
        </a:prstGeom>
        <a:solidFill>
          <a:srgbClr val="721CFF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113056</xdr:colOff>
      <xdr:row>31</xdr:row>
      <xdr:rowOff>0</xdr:rowOff>
    </xdr:from>
    <xdr:to>
      <xdr:col>10</xdr:col>
      <xdr:colOff>441640</xdr:colOff>
      <xdr:row>35</xdr:row>
      <xdr:rowOff>276482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19A2A30D-9828-4F7A-A142-CD32B73F5484}"/>
            </a:ext>
            <a:ext uri="{147F2762-F138-4A5C-976F-8EAC2B608ADB}">
              <a16:predDERef xmlns:a16="http://schemas.microsoft.com/office/drawing/2014/main" pred="{F953AF79-196C-4ED9-B688-DBD373A977C1}"/>
            </a:ext>
          </a:extLst>
        </xdr:cNvPr>
        <xdr:cNvSpPr/>
      </xdr:nvSpPr>
      <xdr:spPr>
        <a:xfrm>
          <a:off x="7313956" y="5708650"/>
          <a:ext cx="1128684" cy="917832"/>
        </a:xfrm>
        <a:prstGeom prst="ellipse">
          <a:avLst/>
        </a:prstGeom>
        <a:solidFill>
          <a:srgbClr val="00927D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7041</xdr:colOff>
      <xdr:row>42</xdr:row>
      <xdr:rowOff>53501</xdr:rowOff>
    </xdr:from>
    <xdr:to>
      <xdr:col>10</xdr:col>
      <xdr:colOff>558110</xdr:colOff>
      <xdr:row>45</xdr:row>
      <xdr:rowOff>190499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6662DCB9-CD1E-4107-B733-5AEA42109FDC}"/>
            </a:ext>
            <a:ext uri="{147F2762-F138-4A5C-976F-8EAC2B608ADB}">
              <a16:predDERef xmlns:a16="http://schemas.microsoft.com/office/drawing/2014/main" pred="{7B9B0555-AE96-4BB6-B52E-069A2A9A34C2}"/>
            </a:ext>
          </a:extLst>
        </xdr:cNvPr>
        <xdr:cNvSpPr/>
      </xdr:nvSpPr>
      <xdr:spPr>
        <a:xfrm>
          <a:off x="7207941" y="7787801"/>
          <a:ext cx="1351169" cy="683098"/>
        </a:xfrm>
        <a:prstGeom prst="ellipse">
          <a:avLst/>
        </a:prstGeom>
        <a:solidFill>
          <a:srgbClr val="721CFF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8426568" cy="2250001"/>
    <xdr:pic>
      <xdr:nvPicPr>
        <xdr:cNvPr id="5" name="Image 4">
          <a:extLst>
            <a:ext uri="{FF2B5EF4-FFF2-40B4-BE49-F238E27FC236}">
              <a16:creationId xmlns:a16="http://schemas.microsoft.com/office/drawing/2014/main" id="{A894BFA8-499A-4A9D-A91C-ED6C94E4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6568" cy="225000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E06AC-3468-441E-97D3-AF3B41B81A87}">
  <dimension ref="A4:I31"/>
  <sheetViews>
    <sheetView showGridLines="0" tabSelected="1" topLeftCell="A16" zoomScale="70" zoomScaleNormal="70" workbookViewId="0">
      <selection activeCell="E31" sqref="E31"/>
    </sheetView>
  </sheetViews>
  <sheetFormatPr baseColWidth="10" defaultRowHeight="14.25" x14ac:dyDescent="0.45"/>
  <cols>
    <col min="1" max="1" width="52.3984375" bestFit="1" customWidth="1"/>
    <col min="2" max="2" width="2.3984375" customWidth="1"/>
    <col min="3" max="3" width="19.86328125" customWidth="1"/>
    <col min="4" max="4" width="2.59765625" customWidth="1"/>
    <col min="5" max="5" width="18.1328125" customWidth="1"/>
    <col min="6" max="6" width="19.1328125" customWidth="1"/>
    <col min="7" max="7" width="32.73046875" customWidth="1"/>
    <col min="8" max="8" width="17.1328125" customWidth="1"/>
  </cols>
  <sheetData>
    <row r="4" spans="1:8" x14ac:dyDescent="0.45">
      <c r="H4" s="4"/>
    </row>
    <row r="5" spans="1:8" x14ac:dyDescent="0.45">
      <c r="H5" s="4" t="s">
        <v>7</v>
      </c>
    </row>
    <row r="6" spans="1:8" x14ac:dyDescent="0.45">
      <c r="H6" s="4" t="s">
        <v>5</v>
      </c>
    </row>
    <row r="7" spans="1:8" x14ac:dyDescent="0.45">
      <c r="H7" s="4"/>
    </row>
    <row r="8" spans="1:8" x14ac:dyDescent="0.45">
      <c r="H8" s="4"/>
    </row>
    <row r="9" spans="1:8" x14ac:dyDescent="0.45">
      <c r="H9" s="4"/>
    </row>
    <row r="13" spans="1:8" ht="5.0999999999999996" customHeight="1" x14ac:dyDescent="0.45"/>
    <row r="14" spans="1:8" ht="30.75" x14ac:dyDescent="0.9">
      <c r="A14" s="3" t="s">
        <v>33</v>
      </c>
      <c r="B14" s="3"/>
    </row>
    <row r="15" spans="1:8" ht="7.5" customHeight="1" thickBot="1" x14ac:dyDescent="0.5">
      <c r="A15" s="2"/>
      <c r="B15" s="2"/>
      <c r="C15" s="2"/>
      <c r="D15" s="2"/>
      <c r="E15" s="2"/>
    </row>
    <row r="17" spans="1:9" ht="72" x14ac:dyDescent="0.45">
      <c r="A17" s="38" t="s">
        <v>22</v>
      </c>
      <c r="B17" s="38"/>
      <c r="C17" s="38" t="s">
        <v>0</v>
      </c>
      <c r="D17" s="38"/>
      <c r="E17" s="29" t="s">
        <v>1</v>
      </c>
      <c r="F17" s="29" t="s">
        <v>4</v>
      </c>
      <c r="G17" s="29" t="s">
        <v>35</v>
      </c>
      <c r="H17" s="29" t="s">
        <v>36</v>
      </c>
      <c r="I17" s="29" t="s">
        <v>23</v>
      </c>
    </row>
    <row r="18" spans="1:9" ht="42" x14ac:dyDescent="0.45">
      <c r="A18" s="39">
        <v>6</v>
      </c>
      <c r="B18" s="40"/>
      <c r="C18" s="44">
        <v>0.5</v>
      </c>
      <c r="D18" s="45"/>
      <c r="E18" s="30">
        <v>5</v>
      </c>
      <c r="F18" s="31" t="s">
        <v>5</v>
      </c>
      <c r="G18" s="32">
        <f>H18/C18</f>
        <v>14.52</v>
      </c>
      <c r="H18" s="32">
        <v>7.26</v>
      </c>
      <c r="I18" s="33">
        <v>200</v>
      </c>
    </row>
    <row r="20" spans="1:9" ht="23.25" x14ac:dyDescent="0.55000000000000004">
      <c r="A20" s="22"/>
      <c r="B20" s="22"/>
      <c r="C20" s="28" t="s">
        <v>10</v>
      </c>
      <c r="E20" s="28" t="s">
        <v>34</v>
      </c>
    </row>
    <row r="21" spans="1:9" ht="24.6" customHeight="1" x14ac:dyDescent="0.55000000000000004">
      <c r="A21" s="22"/>
      <c r="B21" s="22"/>
      <c r="C21" s="22"/>
      <c r="D21" s="22"/>
      <c r="E21" s="22"/>
    </row>
    <row r="22" spans="1:9" ht="12" customHeight="1" x14ac:dyDescent="0.55000000000000004">
      <c r="A22" s="22"/>
      <c r="B22" s="22"/>
      <c r="C22" s="22"/>
      <c r="D22" s="22"/>
      <c r="E22" s="37"/>
    </row>
    <row r="23" spans="1:9" ht="23.45" customHeight="1" thickBot="1" x14ac:dyDescent="0.75">
      <c r="A23" s="23" t="s">
        <v>24</v>
      </c>
      <c r="B23" s="24"/>
      <c r="C23" s="41">
        <f>A18*E18*I18</f>
        <v>6000</v>
      </c>
      <c r="D23" s="42"/>
      <c r="E23" s="43"/>
    </row>
    <row r="24" spans="1:9" ht="23.45" customHeight="1" thickBot="1" x14ac:dyDescent="0.75">
      <c r="A24" s="23" t="s">
        <v>2</v>
      </c>
      <c r="B24" s="24"/>
      <c r="C24" s="34">
        <f>IF(A18&lt;=49,C23*4.5%,IF('Simulateur de Budget'!A18&lt;=99,C23*3.5%,C23*2.1%))</f>
        <v>270</v>
      </c>
      <c r="D24" s="24"/>
      <c r="E24" s="34">
        <f>IF(A18&lt;=49,C23*0.8%,IF('Simulateur de Budget'!A18&lt;=99,C23*0.4%,C23*0.1%))</f>
        <v>48</v>
      </c>
    </row>
    <row r="25" spans="1:9" ht="23.45" customHeight="1" thickBot="1" x14ac:dyDescent="0.75">
      <c r="A25" s="23" t="s">
        <v>6</v>
      </c>
      <c r="B25" s="24"/>
      <c r="C25" s="34">
        <f>IF(F18="Chez le bénéficiaire",A18*2.2,14.5)</f>
        <v>14.5</v>
      </c>
      <c r="D25" s="24"/>
      <c r="E25" s="34">
        <f>IF(F18="Chez le bénéficiaire",A18*0,0)</f>
        <v>0</v>
      </c>
    </row>
    <row r="26" spans="1:9" ht="23.45" customHeight="1" thickBot="1" x14ac:dyDescent="0.75">
      <c r="A26" s="23" t="s">
        <v>3</v>
      </c>
      <c r="B26" s="24"/>
      <c r="C26" s="34">
        <f>8*A18</f>
        <v>48</v>
      </c>
      <c r="D26" s="24"/>
      <c r="E26" s="34">
        <f>0*A18</f>
        <v>0</v>
      </c>
    </row>
    <row r="27" spans="1:9" ht="23.45" customHeight="1" thickBot="1" x14ac:dyDescent="0.75">
      <c r="A27" s="23" t="s">
        <v>8</v>
      </c>
      <c r="B27" s="24"/>
      <c r="C27" s="34">
        <f>SUM(C24:C26)</f>
        <v>332.5</v>
      </c>
      <c r="D27" s="24"/>
      <c r="E27" s="34">
        <f>SUM(E24:E26)</f>
        <v>48</v>
      </c>
      <c r="F27" s="27">
        <f>C30-E30</f>
        <v>284.5</v>
      </c>
      <c r="G27" s="5"/>
    </row>
    <row r="28" spans="1:9" ht="23.45" customHeight="1" thickBot="1" x14ac:dyDescent="0.75">
      <c r="A28" s="23" t="s">
        <v>9</v>
      </c>
      <c r="B28" s="24"/>
      <c r="C28" s="34">
        <f>C27/12</f>
        <v>27.708333333333332</v>
      </c>
      <c r="D28" s="24"/>
      <c r="E28" s="34">
        <f>E27/12</f>
        <v>4</v>
      </c>
    </row>
    <row r="29" spans="1:9" ht="23.25" x14ac:dyDescent="0.7">
      <c r="A29" s="24"/>
      <c r="B29" s="24"/>
      <c r="C29" s="24"/>
      <c r="D29" s="24"/>
      <c r="E29" s="24"/>
    </row>
    <row r="30" spans="1:9" ht="31.5" customHeight="1" thickBot="1" x14ac:dyDescent="0.75">
      <c r="A30" s="25" t="s">
        <v>11</v>
      </c>
      <c r="B30" s="26"/>
      <c r="C30" s="35">
        <f>C27+(C23*C18)</f>
        <v>3332.5</v>
      </c>
      <c r="D30" s="36"/>
      <c r="E30" s="35">
        <f>E27+(C23*C18)</f>
        <v>3048</v>
      </c>
    </row>
    <row r="31" spans="1:9" ht="31.5" customHeight="1" thickBot="1" x14ac:dyDescent="0.75">
      <c r="A31" s="25" t="s">
        <v>12</v>
      </c>
      <c r="B31" s="26"/>
      <c r="C31" s="35">
        <f>C30/12</f>
        <v>277.70833333333331</v>
      </c>
      <c r="D31" s="36"/>
      <c r="E31" s="35">
        <f>E30/12</f>
        <v>254</v>
      </c>
    </row>
  </sheetData>
  <mergeCells count="5">
    <mergeCell ref="A17:B17"/>
    <mergeCell ref="A18:B18"/>
    <mergeCell ref="C23:E23"/>
    <mergeCell ref="C18:D18"/>
    <mergeCell ref="C17:D17"/>
  </mergeCells>
  <phoneticPr fontId="8" type="noConversion"/>
  <dataValidations count="1">
    <dataValidation type="list" allowBlank="1" showInputMessage="1" showErrorMessage="1" sqref="F18" xr:uid="{C8745CA6-4511-4D9C-AEDD-CFEE07920FF2}">
      <formula1>$H$5:$H$6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23BE-5223-44D6-905C-DC3C7BB0029F}">
  <sheetPr codeName="Feuil3">
    <pageSetUpPr fitToPage="1"/>
  </sheetPr>
  <dimension ref="B14:K47"/>
  <sheetViews>
    <sheetView showGridLines="0" topLeftCell="A30" zoomScale="70" zoomScaleNormal="70" zoomScaleSheetLayoutView="80" workbookViewId="0">
      <selection activeCell="H19" sqref="H19"/>
    </sheetView>
  </sheetViews>
  <sheetFormatPr baseColWidth="10" defaultColWidth="11.3984375" defaultRowHeight="14.25" x14ac:dyDescent="0.45"/>
  <cols>
    <col min="1" max="1" width="2.1328125" customWidth="1"/>
    <col min="4" max="4" width="63.86328125" customWidth="1"/>
    <col min="5" max="5" width="1.86328125" customWidth="1"/>
    <col min="6" max="6" width="16" customWidth="1"/>
    <col min="7" max="7" width="1.86328125" customWidth="1"/>
    <col min="8" max="8" width="16.265625" customWidth="1"/>
    <col min="9" max="9" width="1.86328125" customWidth="1"/>
    <col min="10" max="10" width="10.86328125" customWidth="1"/>
    <col min="11" max="11" width="8.59765625" bestFit="1" customWidth="1"/>
    <col min="12" max="12" width="13" bestFit="1" customWidth="1"/>
    <col min="13" max="13" width="12" bestFit="1" customWidth="1"/>
  </cols>
  <sheetData>
    <row r="14" spans="2:8" ht="15.75" x14ac:dyDescent="0.5">
      <c r="B14" s="6" t="s">
        <v>25</v>
      </c>
    </row>
    <row r="15" spans="2:8" ht="4.5" customHeight="1" thickBot="1" x14ac:dyDescent="0.5">
      <c r="B15" s="7"/>
      <c r="C15" s="7"/>
      <c r="D15" s="7"/>
      <c r="E15" s="7"/>
      <c r="F15" s="7"/>
      <c r="G15" s="7"/>
      <c r="H15" s="7"/>
    </row>
    <row r="16" spans="2:8" ht="4.5" customHeight="1" x14ac:dyDescent="0.45"/>
    <row r="17" spans="2:11" ht="42" customHeight="1" x14ac:dyDescent="0.45">
      <c r="F17" s="8" t="s">
        <v>18</v>
      </c>
      <c r="G17" s="9"/>
      <c r="H17" s="8" t="s">
        <v>14</v>
      </c>
      <c r="J17" s="48" t="s">
        <v>26</v>
      </c>
      <c r="K17" s="48"/>
    </row>
    <row r="18" spans="2:11" ht="7.5" customHeight="1" x14ac:dyDescent="0.45"/>
    <row r="19" spans="2:11" s="1" customFormat="1" ht="24.95" customHeight="1" x14ac:dyDescent="0.45">
      <c r="B19" s="10" t="s">
        <v>19</v>
      </c>
      <c r="C19" s="10"/>
      <c r="D19" s="10"/>
      <c r="F19" s="11">
        <f>H19</f>
        <v>500</v>
      </c>
      <c r="G19" s="12"/>
      <c r="H19" s="11">
        <f>'Simulateur de Budget'!C18*'Simulateur de Budget'!E18*'Simulateur de Budget'!I18</f>
        <v>500</v>
      </c>
    </row>
    <row r="20" spans="2:11" ht="3.95" customHeight="1" x14ac:dyDescent="0.45"/>
    <row r="21" spans="2:11" s="1" customFormat="1" ht="24.95" customHeight="1" x14ac:dyDescent="0.45">
      <c r="B21" s="10" t="s">
        <v>20</v>
      </c>
      <c r="C21" s="10"/>
      <c r="D21" s="10"/>
      <c r="F21" s="11">
        <f>+F19*0.5</f>
        <v>250</v>
      </c>
      <c r="G21" s="12"/>
      <c r="H21" s="11">
        <f>+H19*0</f>
        <v>0</v>
      </c>
      <c r="J21" s="49">
        <f>+F23-H23</f>
        <v>250</v>
      </c>
      <c r="K21" s="49"/>
    </row>
    <row r="22" spans="2:11" ht="3.95" customHeight="1" x14ac:dyDescent="0.45">
      <c r="B22" s="1"/>
      <c r="C22" s="1"/>
      <c r="D22" s="1"/>
    </row>
    <row r="23" spans="2:11" s="1" customFormat="1" ht="24.95" customHeight="1" x14ac:dyDescent="0.45">
      <c r="B23" s="10" t="s">
        <v>21</v>
      </c>
      <c r="C23" s="10"/>
      <c r="D23" s="10"/>
      <c r="F23" s="13">
        <f>+F19+F21</f>
        <v>750</v>
      </c>
      <c r="G23" s="12"/>
      <c r="H23" s="13">
        <f>+H19+H21</f>
        <v>500</v>
      </c>
    </row>
    <row r="24" spans="2:11" ht="3.95" customHeight="1" x14ac:dyDescent="0.45"/>
    <row r="25" spans="2:11" x14ac:dyDescent="0.45">
      <c r="B25" s="14" t="s">
        <v>27</v>
      </c>
    </row>
    <row r="26" spans="2:11" s="1" customFormat="1" ht="34.5" customHeight="1" x14ac:dyDescent="0.45"/>
    <row r="27" spans="2:11" ht="15.75" x14ac:dyDescent="0.5">
      <c r="B27" s="15" t="s">
        <v>28</v>
      </c>
    </row>
    <row r="28" spans="2:11" ht="4.5" customHeight="1" thickBot="1" x14ac:dyDescent="0.5">
      <c r="B28" s="16"/>
      <c r="C28" s="16"/>
      <c r="D28" s="16"/>
      <c r="E28" s="16"/>
      <c r="F28" s="16"/>
      <c r="G28" s="16"/>
      <c r="H28" s="16"/>
    </row>
    <row r="29" spans="2:11" ht="4.5" customHeight="1" x14ac:dyDescent="0.45"/>
    <row r="30" spans="2:11" ht="42" customHeight="1" x14ac:dyDescent="0.45">
      <c r="F30" s="17" t="s">
        <v>13</v>
      </c>
      <c r="G30" s="9"/>
      <c r="H30" s="17" t="s">
        <v>14</v>
      </c>
      <c r="J30" s="50" t="s">
        <v>29</v>
      </c>
      <c r="K30" s="50"/>
    </row>
    <row r="31" spans="2:11" ht="7.5" customHeight="1" x14ac:dyDescent="0.45"/>
    <row r="32" spans="2:11" s="1" customFormat="1" ht="24.95" customHeight="1" thickBot="1" x14ac:dyDescent="0.5">
      <c r="B32" s="18" t="s">
        <v>15</v>
      </c>
      <c r="C32" s="18"/>
      <c r="D32" s="18"/>
      <c r="F32" s="19">
        <f>+H32</f>
        <v>500</v>
      </c>
      <c r="G32" s="12"/>
      <c r="H32" s="19">
        <f>+H19</f>
        <v>500</v>
      </c>
    </row>
    <row r="33" spans="2:11" ht="3.95" customHeight="1" x14ac:dyDescent="0.45"/>
    <row r="34" spans="2:11" s="1" customFormat="1" ht="24.95" customHeight="1" thickBot="1" x14ac:dyDescent="0.5">
      <c r="B34" s="18" t="s">
        <v>16</v>
      </c>
      <c r="C34" s="18"/>
      <c r="D34" s="18"/>
      <c r="F34" s="19">
        <f>+F32*0.25</f>
        <v>125</v>
      </c>
      <c r="G34" s="12"/>
      <c r="H34" s="19">
        <f>+H32*0</f>
        <v>0</v>
      </c>
      <c r="J34" s="49">
        <f>+H36-F36</f>
        <v>125</v>
      </c>
      <c r="K34" s="49"/>
    </row>
    <row r="35" spans="2:11" ht="3.95" customHeight="1" x14ac:dyDescent="0.45">
      <c r="B35" s="1"/>
      <c r="C35" s="1"/>
      <c r="D35" s="1"/>
    </row>
    <row r="36" spans="2:11" s="1" customFormat="1" ht="24.95" customHeight="1" thickBot="1" x14ac:dyDescent="0.5">
      <c r="B36" s="18" t="s">
        <v>17</v>
      </c>
      <c r="C36" s="18"/>
      <c r="D36" s="18"/>
      <c r="F36" s="20">
        <f>+F32-F34</f>
        <v>375</v>
      </c>
      <c r="G36" s="9"/>
      <c r="H36" s="20">
        <f>+H32-H34</f>
        <v>500</v>
      </c>
    </row>
    <row r="37" spans="2:11" ht="3.95" customHeight="1" x14ac:dyDescent="0.45"/>
    <row r="38" spans="2:11" s="1" customFormat="1" ht="33" customHeight="1" x14ac:dyDescent="0.45"/>
    <row r="39" spans="2:11" ht="47.45" customHeight="1" x14ac:dyDescent="0.5">
      <c r="B39" s="6" t="s">
        <v>30</v>
      </c>
      <c r="J39" s="51"/>
      <c r="K39" s="51"/>
    </row>
    <row r="40" spans="2:11" ht="4.5" customHeight="1" thickBot="1" x14ac:dyDescent="0.5">
      <c r="B40" s="7"/>
      <c r="C40" s="7"/>
      <c r="D40" s="7"/>
      <c r="E40" s="7"/>
      <c r="F40" s="7"/>
      <c r="G40" s="7"/>
      <c r="H40" s="7"/>
      <c r="J40" s="1"/>
      <c r="K40" s="1"/>
    </row>
    <row r="41" spans="2:11" ht="4.5" customHeight="1" x14ac:dyDescent="0.45"/>
    <row r="42" spans="2:11" ht="42" customHeight="1" x14ac:dyDescent="0.45">
      <c r="F42" s="8" t="s">
        <v>18</v>
      </c>
      <c r="G42" s="9"/>
      <c r="H42" s="8" t="s">
        <v>14</v>
      </c>
      <c r="J42" s="48" t="s">
        <v>31</v>
      </c>
      <c r="K42" s="48"/>
    </row>
    <row r="43" spans="2:11" ht="7.5" customHeight="1" x14ac:dyDescent="0.45"/>
    <row r="44" spans="2:11" ht="4.5" customHeight="1" x14ac:dyDescent="0.45"/>
    <row r="45" spans="2:11" s="1" customFormat="1" ht="24.95" customHeight="1" x14ac:dyDescent="0.7">
      <c r="B45" s="10" t="s">
        <v>32</v>
      </c>
      <c r="C45" s="10"/>
      <c r="D45" s="10"/>
      <c r="F45" s="13" cm="1">
        <f t="array" ref="F45:G45">+F23*'Simulateur de Budget'!A18:B18</f>
        <v>4500</v>
      </c>
      <c r="G45">
        <v>0</v>
      </c>
      <c r="H45" s="13" cm="1">
        <f t="array" ref="H45:I45">H23*'Simulateur de Budget'!A18:B18</f>
        <v>3000</v>
      </c>
      <c r="I45" s="1">
        <v>0</v>
      </c>
      <c r="J45" s="46">
        <f>+F45-H45</f>
        <v>1500</v>
      </c>
      <c r="K45" s="47"/>
    </row>
    <row r="47" spans="2:11" x14ac:dyDescent="0.45">
      <c r="F47" s="21"/>
    </row>
  </sheetData>
  <mergeCells count="7">
    <mergeCell ref="J45:K45"/>
    <mergeCell ref="J42:K42"/>
    <mergeCell ref="J17:K17"/>
    <mergeCell ref="J21:K21"/>
    <mergeCell ref="J30:K30"/>
    <mergeCell ref="J34:K34"/>
    <mergeCell ref="J39:K39"/>
  </mergeCells>
  <pageMargins left="1.1811023622047245" right="1.1811023622047245" top="1.1811023622047245" bottom="1.1811023622047245" header="0.31496062992125984" footer="0.31496062992125984"/>
  <pageSetup paperSize="9" scale="5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D93EEA5C8AF046A941AF1E9B19A832" ma:contentTypeVersion="13" ma:contentTypeDescription="Crée un document." ma:contentTypeScope="" ma:versionID="dcc7e06287ad363fc4f153fdf04d99e2">
  <xsd:schema xmlns:xsd="http://www.w3.org/2001/XMLSchema" xmlns:xs="http://www.w3.org/2001/XMLSchema" xmlns:p="http://schemas.microsoft.com/office/2006/metadata/properties" xmlns:ns2="360ea74f-6326-4c65-b4ff-705e0f8483db" xmlns:ns3="a6795413-ed9a-4495-a9ed-b1ef62d97cb1" targetNamespace="http://schemas.microsoft.com/office/2006/metadata/properties" ma:root="true" ma:fieldsID="cc83667a480c7dbd707449734093546b" ns2:_="" ns3:_="">
    <xsd:import namespace="360ea74f-6326-4c65-b4ff-705e0f8483db"/>
    <xsd:import namespace="a6795413-ed9a-4495-a9ed-b1ef62d97c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0ea74f-6326-4c65-b4ff-705e0f8483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f927cf4a-56f1-4089-9960-fc42809a010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795413-ed9a-4495-a9ed-b1ef62d97cb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08f006fa-ef09-456d-a6ce-dd5e48aeaed3}" ma:internalName="TaxCatchAll" ma:showField="CatchAllData" ma:web="a6795413-ed9a-4495-a9ed-b1ef62d97c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60ea74f-6326-4c65-b4ff-705e0f8483db">
      <Terms xmlns="http://schemas.microsoft.com/office/infopath/2007/PartnerControls"/>
    </lcf76f155ced4ddcb4097134ff3c332f>
    <TaxCatchAll xmlns="a6795413-ed9a-4495-a9ed-b1ef62d97cb1" xsi:nil="true"/>
  </documentManagement>
</p:properties>
</file>

<file path=customXml/itemProps1.xml><?xml version="1.0" encoding="utf-8"?>
<ds:datastoreItem xmlns:ds="http://schemas.openxmlformats.org/officeDocument/2006/customXml" ds:itemID="{02B14FCA-B2EE-4C6F-9997-04217B73BB89}"/>
</file>

<file path=customXml/itemProps2.xml><?xml version="1.0" encoding="utf-8"?>
<ds:datastoreItem xmlns:ds="http://schemas.openxmlformats.org/officeDocument/2006/customXml" ds:itemID="{BF2EB609-8E25-41E6-96B9-7BE2701F0AF8}"/>
</file>

<file path=customXml/itemProps3.xml><?xml version="1.0" encoding="utf-8"?>
<ds:datastoreItem xmlns:ds="http://schemas.openxmlformats.org/officeDocument/2006/customXml" ds:itemID="{B6F2E77C-7928-4B11-8CD4-BCA35B47D1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Simulateur de Budget</vt:lpstr>
      <vt:lpstr>Ticket Restaurant vs Salaire</vt:lpstr>
      <vt:lpstr>'Ticket Restaurant vs Salaire'!Zone_d_impression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 Arthur</dc:creator>
  <cp:lastModifiedBy>ANDRIEUX Angelique</cp:lastModifiedBy>
  <dcterms:created xsi:type="dcterms:W3CDTF">2024-07-11T07:30:41Z</dcterms:created>
  <dcterms:modified xsi:type="dcterms:W3CDTF">2025-07-29T12:17:53Z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0x010100FCD93EEA5C8AF046A941AF1E9B19A832</vt:lpwstr>
  </property>
</Properties>
</file>